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rtification\090 Cosmetic products\- Licensing Aid Gen 3\"/>
    </mc:Choice>
  </mc:AlternateContent>
  <bookViews>
    <workbookView xWindow="0" yWindow="0" windowWidth="25200" windowHeight="11850"/>
  </bookViews>
  <sheets>
    <sheet name="WUR Pump Bottle incl. &quot;Airless&quot;" sheetId="1" r:id="rId1"/>
    <sheet name="WUR Tube" sheetId="8" r:id="rId2"/>
    <sheet name="WUR Bottle" sheetId="7" r:id="rId3"/>
    <sheet name="WUR Jar" sheetId="6" r:id="rId4"/>
    <sheet name="WUR Stick + Roll on" sheetId="5" r:id="rId5"/>
    <sheet name="WUR Wetwipes" sheetId="4" r:id="rId6"/>
    <sheet name="WUR Diverse" sheetId="3" r:id="rId7"/>
    <sheet name="WUR PlasticPackagingUnderPreass" sheetId="11" r:id="rId8"/>
    <sheet name="WUR, decorative cosmetics" sheetId="9" r:id="rId9"/>
    <sheet name="Emptying" sheetId="10" r:id="rId10"/>
  </sheets>
  <externalReferences>
    <externalReference r:id="rId11"/>
    <externalReference r:id="rId12"/>
  </externalReferences>
  <definedNames>
    <definedName name="mf_glas" localSheetId="9">Emptying!#REF!</definedName>
    <definedName name="mf_glas" localSheetId="2">'WUR Bottle'!#REF!</definedName>
    <definedName name="mf_glas" localSheetId="6">'WUR Diverse'!#REF!</definedName>
    <definedName name="mf_glas" localSheetId="3">'WUR Jar'!#REF!</definedName>
    <definedName name="mf_glas" localSheetId="0">'WUR Pump Bottle incl. "Airless"'!#REF!</definedName>
    <definedName name="mf_glas" localSheetId="4">'WUR Stick + Roll on'!#REF!</definedName>
    <definedName name="mf_glas" localSheetId="1">'WUR Tube'!#REF!</definedName>
    <definedName name="mf_glas" localSheetId="5">'WUR Wetwipes'!#REF!</definedName>
    <definedName name="mf_glas" localSheetId="8">[1]WUR!#REF!</definedName>
    <definedName name="mf_glas">[2]WUR!#REF!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6" l="1"/>
  <c r="D29" i="11" l="1"/>
  <c r="C35" i="11"/>
  <c r="E34" i="11"/>
  <c r="C34" i="11"/>
  <c r="B29" i="11" s="1"/>
  <c r="B31" i="11"/>
  <c r="E12" i="11"/>
  <c r="C12" i="11"/>
  <c r="B15" i="10" l="1"/>
  <c r="B17" i="10"/>
  <c r="C10" i="9" l="1"/>
  <c r="C11" i="9"/>
  <c r="B30" i="9"/>
  <c r="B32" i="9"/>
  <c r="D29" i="4" l="1"/>
  <c r="D29" i="5"/>
  <c r="D29" i="6"/>
  <c r="D29" i="7"/>
  <c r="D28" i="8"/>
  <c r="D30" i="1"/>
  <c r="C34" i="8"/>
  <c r="E33" i="8"/>
  <c r="C33" i="8"/>
  <c r="B28" i="8" s="1"/>
  <c r="E11" i="8"/>
  <c r="C11" i="8"/>
  <c r="C35" i="7"/>
  <c r="E34" i="7"/>
  <c r="C34" i="7"/>
  <c r="B29" i="7" s="1"/>
  <c r="B31" i="7"/>
  <c r="E12" i="7"/>
  <c r="C12" i="7"/>
  <c r="C35" i="6"/>
  <c r="E34" i="6"/>
  <c r="C34" i="6"/>
  <c r="B31" i="6"/>
  <c r="E12" i="6"/>
  <c r="C12" i="6"/>
  <c r="C35" i="5"/>
  <c r="E34" i="5"/>
  <c r="C34" i="5"/>
  <c r="B29" i="5" s="1"/>
  <c r="B31" i="5"/>
  <c r="E12" i="5"/>
  <c r="C12" i="5"/>
  <c r="C35" i="4"/>
  <c r="E34" i="4"/>
  <c r="C34" i="4"/>
  <c r="B29" i="4" s="1"/>
  <c r="B31" i="4"/>
  <c r="E12" i="4"/>
  <c r="C12" i="4"/>
  <c r="C35" i="3"/>
  <c r="E34" i="3"/>
  <c r="C34" i="3"/>
  <c r="B29" i="3" s="1"/>
  <c r="B31" i="3"/>
  <c r="D29" i="3"/>
  <c r="E12" i="3"/>
  <c r="C12" i="3"/>
  <c r="C12" i="1"/>
  <c r="E12" i="1"/>
  <c r="B32" i="1"/>
  <c r="C35" i="1"/>
  <c r="B30" i="1" s="1"/>
  <c r="E35" i="1"/>
  <c r="C36" i="1"/>
  <c r="C37" i="1"/>
  <c r="B30" i="8" l="1"/>
</calcChain>
</file>

<file path=xl/sharedStrings.xml><?xml version="1.0" encoding="utf-8"?>
<sst xmlns="http://schemas.openxmlformats.org/spreadsheetml/2006/main" count="389" uniqueCount="37">
  <si>
    <t>Refill</t>
  </si>
  <si>
    <t>Pump</t>
  </si>
  <si>
    <t>Product</t>
  </si>
  <si>
    <t>WUR calculations</t>
  </si>
  <si>
    <t>≤</t>
  </si>
  <si>
    <t>Requirement</t>
  </si>
  <si>
    <t xml:space="preserve"> t = 1 (default = no refill); t = 2 (standard value if refill is offered)</t>
  </si>
  <si>
    <t>Refill factor (t)</t>
  </si>
  <si>
    <t>g</t>
  </si>
  <si>
    <t>- of which dosing pump</t>
  </si>
  <si>
    <t>%</t>
  </si>
  <si>
    <t>- of which post consumer recycled</t>
  </si>
  <si>
    <t>Plastics and other materials</t>
  </si>
  <si>
    <t>Plastic laminates</t>
  </si>
  <si>
    <t>Paper/Cardboard</t>
  </si>
  <si>
    <t>Glass</t>
  </si>
  <si>
    <t>Total weight of packaging</t>
  </si>
  <si>
    <t>ml</t>
  </si>
  <si>
    <t>Product volume</t>
  </si>
  <si>
    <t>Main Product</t>
  </si>
  <si>
    <t>Calculation - Packaging requirement for Nordic Ecolabelled cosmetics</t>
  </si>
  <si>
    <t>Packaging</t>
  </si>
  <si>
    <t>Product name/trade name</t>
  </si>
  <si>
    <t>- of which non-recycled</t>
  </si>
  <si>
    <t>Component 5</t>
  </si>
  <si>
    <t>Component 4</t>
  </si>
  <si>
    <t>Component 3</t>
  </si>
  <si>
    <t>Component 2</t>
  </si>
  <si>
    <t>Component 1</t>
  </si>
  <si>
    <t>Total weight of non-recycled</t>
  </si>
  <si>
    <t>Product weight</t>
  </si>
  <si>
    <t>Calculation - Packaging requirement for Nordic Ecolabelled decorative cosmetics</t>
  </si>
  <si>
    <t>Mass of empty and clean primary packaging (m3)</t>
  </si>
  <si>
    <t>Mass of primary packaging and remainder of product in normal conditions (m2)</t>
  </si>
  <si>
    <t>Mass of primary packaging and product (m1)</t>
  </si>
  <si>
    <t>Calculation - Emptying requirement for Nordic Ecolabelled cosmetics (Only relevant for some products see R29)</t>
  </si>
  <si>
    <t>Emptying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</si>
</sst>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Font="1"/>
    <xf numFmtId="0" fontId="2" fillId="0" borderId="0" xfId="0" applyFont="1"/>
    <xf numFmtId="0" fontId="1" fillId="2" borderId="0" xfId="1" applyFont="1" applyFill="1" applyBorder="1"/>
    <xf numFmtId="0" fontId="2" fillId="2" borderId="0" xfId="1" applyFont="1" applyFill="1" applyBorder="1"/>
    <xf numFmtId="0" fontId="1" fillId="2" borderId="0" xfId="1" applyFont="1" applyFill="1" applyBorder="1" applyProtection="1"/>
    <xf numFmtId="0" fontId="1" fillId="2" borderId="0" xfId="1" applyFont="1" applyFill="1" applyBorder="1" applyAlignment="1" applyProtection="1">
      <alignment horizontal="center"/>
    </xf>
    <xf numFmtId="164" fontId="0" fillId="2" borderId="0" xfId="2" applyFont="1" applyFill="1" applyBorder="1" applyProtection="1"/>
    <xf numFmtId="0" fontId="2" fillId="2" borderId="0" xfId="1" applyFont="1" applyFill="1" applyBorder="1" applyAlignment="1" applyProtection="1">
      <alignment horizontal="right"/>
    </xf>
    <xf numFmtId="0" fontId="1" fillId="2" borderId="0" xfId="1" quotePrefix="1" applyFont="1" applyFill="1" applyBorder="1" applyProtection="1"/>
    <xf numFmtId="0" fontId="1" fillId="3" borderId="1" xfId="1" applyFont="1" applyFill="1" applyBorder="1" applyProtection="1">
      <protection locked="0"/>
    </xf>
    <xf numFmtId="0" fontId="1" fillId="2" borderId="0" xfId="1" applyFont="1" applyFill="1" applyBorder="1" applyAlignment="1" applyProtection="1">
      <alignment horizontal="right"/>
    </xf>
    <xf numFmtId="0" fontId="1" fillId="2" borderId="0" xfId="1" quotePrefix="1" applyFont="1" applyFill="1" applyBorder="1" applyAlignment="1" applyProtection="1">
      <alignment horizontal="right"/>
    </xf>
    <xf numFmtId="0" fontId="1" fillId="3" borderId="2" xfId="1" applyFont="1" applyFill="1" applyBorder="1" applyProtection="1">
      <protection locked="0"/>
    </xf>
    <xf numFmtId="0" fontId="1" fillId="3" borderId="3" xfId="1" applyFont="1" applyFill="1" applyBorder="1" applyProtection="1">
      <protection locked="0"/>
    </xf>
    <xf numFmtId="0" fontId="1" fillId="3" borderId="4" xfId="1" applyFont="1" applyFill="1" applyBorder="1" applyProtection="1">
      <protection locked="0"/>
    </xf>
    <xf numFmtId="0" fontId="3" fillId="4" borderId="1" xfId="1" applyFont="1" applyFill="1" applyBorder="1" applyProtection="1"/>
    <xf numFmtId="0" fontId="4" fillId="2" borderId="0" xfId="1" applyFont="1" applyFill="1" applyBorder="1"/>
    <xf numFmtId="0" fontId="0" fillId="5" borderId="0" xfId="0" applyFill="1"/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7" fillId="4" borderId="1" xfId="1" applyFont="1" applyFill="1" applyBorder="1" applyProtection="1"/>
    <xf numFmtId="9" fontId="0" fillId="2" borderId="0" xfId="3" applyFont="1" applyFill="1" applyBorder="1" applyProtection="1"/>
  </cellXfs>
  <cellStyles count="4">
    <cellStyle name="Comma 2" xfId="2"/>
    <cellStyle name="Normal" xfId="0" builtinId="0"/>
    <cellStyle name="Normal 2" xfId="1"/>
    <cellStyle name="Prosenttia 2" xfId="3"/>
  </cellStyles>
  <dxfs count="36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H\Downloads\090e_2_9_5_CDV_WUR_calculation_soaps_altern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4"/>
      <sheetName val="WUR"/>
      <sheetName val="Emptying"/>
      <sheetName val="DID-list 2007"/>
      <sheetName val="DID-list 201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6"/>
      <sheetName val="WUR"/>
      <sheetName val="Emptying"/>
      <sheetName val="DID-list 2007"/>
      <sheetName val="DID-list 20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F36" sqref="F36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 t="s">
        <v>9</v>
      </c>
      <c r="C25" s="16">
        <v>0</v>
      </c>
      <c r="D25" s="8" t="s">
        <v>8</v>
      </c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5"/>
      <c r="C26" s="8"/>
      <c r="D26" s="8"/>
      <c r="E26" s="8"/>
      <c r="F26" s="8"/>
      <c r="G26" s="8"/>
      <c r="H26" s="8"/>
      <c r="I26" s="6"/>
      <c r="J26" s="6"/>
    </row>
    <row r="27" spans="1:10" ht="13.5" thickBot="1" x14ac:dyDescent="0.25">
      <c r="A27" s="6"/>
      <c r="B27" s="14" t="s">
        <v>7</v>
      </c>
      <c r="C27" s="13">
        <v>1</v>
      </c>
      <c r="D27" s="12" t="s">
        <v>6</v>
      </c>
      <c r="E27" s="8"/>
      <c r="F27" s="8"/>
      <c r="G27" s="8"/>
      <c r="H27" s="8"/>
      <c r="I27" s="6"/>
      <c r="J27" s="6"/>
    </row>
    <row r="28" spans="1:10" x14ac:dyDescent="0.2">
      <c r="A28" s="6"/>
      <c r="B28" s="8"/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1" t="s">
        <v>5</v>
      </c>
      <c r="C29" s="8"/>
      <c r="D29" s="8"/>
      <c r="E29" s="8"/>
      <c r="F29" s="8"/>
      <c r="G29" s="8"/>
      <c r="H29" s="8"/>
      <c r="I29" s="6"/>
      <c r="J29" s="6"/>
    </row>
    <row r="30" spans="1:10" x14ac:dyDescent="0.2">
      <c r="A30" s="6"/>
      <c r="B30" s="10">
        <f>+IF(C27=1,(C35-C36),(C35-C36+(C37*E35))/C27)</f>
        <v>0</v>
      </c>
      <c r="C30" s="9" t="s">
        <v>4</v>
      </c>
      <c r="D30" s="10">
        <f>IF(C9&lt;=0,0,(9*LN(C9+1)+0.017*C9+0))</f>
        <v>0</v>
      </c>
      <c r="E30" s="9"/>
      <c r="F30" s="8"/>
      <c r="G30" s="8"/>
      <c r="H30" s="8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7" t="str">
        <f>+IF(C9&lt;=0,"Insert values above",+IF(D30&gt;=B30,"Packaging reqiurement fulfilled","Packaging reqiurement NOT fulfilled"))</f>
        <v>Insert values above</v>
      </c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B34" s="5" t="s">
        <v>3</v>
      </c>
    </row>
    <row r="35" spans="1:10" x14ac:dyDescent="0.2">
      <c r="B35" s="1" t="s">
        <v>2</v>
      </c>
      <c r="C35" s="2">
        <f>+((0.1*C14*(2-C15/100)/2+0.5*C17*(2-C18/100)/2+1.1*C20*(2-C21/100)/2+1*C23*(2-C24/100)/2))</f>
        <v>0</v>
      </c>
      <c r="D35" s="4" t="s">
        <v>0</v>
      </c>
      <c r="E35" s="3">
        <f>+((0.2*E14*(2-E15/100)/2+0.6*E17*(2-E18/100)/2+1.1*E20*(2-E21/100)/2+1*E23*(2-E24/100)/2))</f>
        <v>0</v>
      </c>
    </row>
    <row r="36" spans="1:10" x14ac:dyDescent="0.2">
      <c r="B36" s="1" t="s">
        <v>1</v>
      </c>
      <c r="C36" s="2">
        <f>+C25/2</f>
        <v>0</v>
      </c>
      <c r="D36" s="1"/>
      <c r="E36" s="1"/>
    </row>
    <row r="37" spans="1:10" x14ac:dyDescent="0.2">
      <c r="B37" s="1" t="s">
        <v>0</v>
      </c>
      <c r="C37" s="1" t="e">
        <f>+C9/E9*(C27-1)</f>
        <v>#DIV/0!</v>
      </c>
      <c r="D37" s="1"/>
      <c r="E37" s="1"/>
    </row>
  </sheetData>
  <conditionalFormatting sqref="B32">
    <cfRule type="cellIs" dxfId="35" priority="3" stopIfTrue="1" operator="equal">
      <formula>"Packaging reqiurement NOT fulfilled"</formula>
    </cfRule>
    <cfRule type="cellIs" dxfId="34" priority="4" stopIfTrue="1" operator="equal">
      <formula>"Packaging reqiurement fulfilled"</formula>
    </cfRule>
  </conditionalFormatting>
  <conditionalFormatting sqref="E8:F13 E15:F25">
    <cfRule type="expression" dxfId="33" priority="2" stopIfTrue="1">
      <formula>#REF!=1</formula>
    </cfRule>
  </conditionalFormatting>
  <conditionalFormatting sqref="E14:F14">
    <cfRule type="expression" dxfId="32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&amp;LVersion 3, 20180405
Author: Hans Henrik Halvbjørn/Trine Pedersen/Trine Pedersen
Review Trine Pedersen/Mie Ostenfeldt/Tobias Hansen&amp;C&amp;A&amp;RCosmetic products, Generation 3
Printed &amp;D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A31" sqref="A31"/>
    </sheetView>
  </sheetViews>
  <sheetFormatPr defaultRowHeight="12.75" x14ac:dyDescent="0.2"/>
  <cols>
    <col min="1" max="1" width="50.140625" customWidth="1"/>
    <col min="2" max="2" width="17.28515625" customWidth="1"/>
    <col min="3" max="3" width="40.7109375" customWidth="1"/>
    <col min="4" max="4" width="15.42578125" customWidth="1"/>
  </cols>
  <sheetData>
    <row r="1" spans="1:6" ht="18" x14ac:dyDescent="0.25">
      <c r="A1" s="22"/>
      <c r="B1" s="23" t="s">
        <v>36</v>
      </c>
      <c r="C1" s="22"/>
      <c r="D1" s="21"/>
      <c r="E1" s="6"/>
      <c r="F1" s="6"/>
    </row>
    <row r="2" spans="1:6" x14ac:dyDescent="0.2">
      <c r="A2" s="20"/>
      <c r="B2" s="6"/>
      <c r="C2" s="6"/>
      <c r="D2" s="6"/>
      <c r="E2" s="6"/>
      <c r="F2" s="6"/>
    </row>
    <row r="3" spans="1:6" x14ac:dyDescent="0.2">
      <c r="A3" s="6"/>
      <c r="B3" s="6"/>
      <c r="C3" s="6"/>
      <c r="D3" s="6"/>
      <c r="E3" s="6"/>
      <c r="F3" s="6"/>
    </row>
    <row r="4" spans="1:6" x14ac:dyDescent="0.2">
      <c r="A4" s="7" t="s">
        <v>35</v>
      </c>
      <c r="B4" s="6"/>
      <c r="C4" s="6"/>
      <c r="D4" s="6"/>
      <c r="E4" s="6"/>
      <c r="F4" s="6"/>
    </row>
    <row r="5" spans="1:6" x14ac:dyDescent="0.2">
      <c r="A5" s="7"/>
      <c r="B5" s="8"/>
      <c r="C5" s="8"/>
      <c r="D5" s="8"/>
      <c r="E5" s="6"/>
      <c r="F5" s="6"/>
    </row>
    <row r="6" spans="1:6" ht="13.5" thickBot="1" x14ac:dyDescent="0.25">
      <c r="A6" s="6"/>
      <c r="B6" s="8"/>
      <c r="C6" s="8" t="s">
        <v>19</v>
      </c>
      <c r="D6" s="8"/>
      <c r="E6" s="6"/>
      <c r="F6" s="6"/>
    </row>
    <row r="7" spans="1:6" ht="13.5" thickBot="1" x14ac:dyDescent="0.25">
      <c r="A7" s="6"/>
      <c r="B7" s="14" t="s">
        <v>34</v>
      </c>
      <c r="C7" s="13"/>
      <c r="D7" s="8" t="s">
        <v>8</v>
      </c>
      <c r="E7" s="6"/>
      <c r="F7" s="6"/>
    </row>
    <row r="8" spans="1:6" ht="13.5" thickBot="1" x14ac:dyDescent="0.25">
      <c r="A8" s="6"/>
      <c r="B8" s="14"/>
      <c r="C8" s="8"/>
      <c r="D8" s="8"/>
      <c r="E8" s="6"/>
      <c r="F8" s="6"/>
    </row>
    <row r="9" spans="1:6" ht="13.5" thickBot="1" x14ac:dyDescent="0.25">
      <c r="A9" s="6"/>
      <c r="B9" s="14" t="s">
        <v>33</v>
      </c>
      <c r="C9" s="13"/>
      <c r="D9" s="8" t="s">
        <v>8</v>
      </c>
      <c r="E9" s="6"/>
      <c r="F9" s="6"/>
    </row>
    <row r="10" spans="1:6" ht="13.5" thickBot="1" x14ac:dyDescent="0.25">
      <c r="A10" s="6"/>
      <c r="B10" s="14"/>
      <c r="C10" s="8"/>
      <c r="D10" s="8"/>
      <c r="E10" s="6"/>
      <c r="F10" s="6"/>
    </row>
    <row r="11" spans="1:6" ht="13.5" thickBot="1" x14ac:dyDescent="0.25">
      <c r="A11" s="6"/>
      <c r="B11" s="14" t="s">
        <v>32</v>
      </c>
      <c r="C11" s="13"/>
      <c r="D11" s="8" t="s">
        <v>8</v>
      </c>
      <c r="E11" s="6"/>
      <c r="F11" s="6"/>
    </row>
    <row r="12" spans="1:6" x14ac:dyDescent="0.2">
      <c r="A12" s="6"/>
      <c r="B12" s="14"/>
      <c r="C12" s="8"/>
      <c r="D12" s="8"/>
      <c r="E12" s="6"/>
      <c r="F12" s="6"/>
    </row>
    <row r="13" spans="1:6" x14ac:dyDescent="0.2">
      <c r="A13" s="6"/>
      <c r="B13" s="8"/>
      <c r="C13" s="8"/>
      <c r="D13" s="8"/>
      <c r="E13" s="6"/>
      <c r="F13" s="6"/>
    </row>
    <row r="14" spans="1:6" x14ac:dyDescent="0.2">
      <c r="A14" s="6"/>
      <c r="B14" s="11" t="s">
        <v>5</v>
      </c>
      <c r="C14" s="8"/>
      <c r="D14" s="8"/>
      <c r="E14" s="6"/>
      <c r="F14" s="6"/>
    </row>
    <row r="15" spans="1:6" x14ac:dyDescent="0.2">
      <c r="A15" s="6"/>
      <c r="B15" s="27" t="e">
        <f>+IF(C9&gt;C7,"Insert correct values",(C9-C11)/(C7-C11))</f>
        <v>#DIV/0!</v>
      </c>
      <c r="C15" s="9" t="s">
        <v>4</v>
      </c>
      <c r="D15" s="27">
        <v>0.1</v>
      </c>
      <c r="E15" s="6"/>
      <c r="F15" s="6"/>
    </row>
    <row r="16" spans="1:6" x14ac:dyDescent="0.2">
      <c r="A16" s="6"/>
      <c r="B16" s="6"/>
      <c r="C16" s="6"/>
      <c r="D16" s="6"/>
      <c r="E16" s="6"/>
      <c r="F16" s="6"/>
    </row>
    <row r="17" spans="1:6" x14ac:dyDescent="0.2">
      <c r="A17" s="6"/>
      <c r="B17" s="7" t="str">
        <f>+IF(C7&lt;=0,"Insert values above",+IF(D15&gt;=B15,"Emptying reqiurement fulfilled","Emptying reqiurement NOT fulfilled"))</f>
        <v>Insert values above</v>
      </c>
      <c r="C17" s="6"/>
      <c r="D17" s="6"/>
      <c r="E17" s="6"/>
      <c r="F17" s="6"/>
    </row>
    <row r="18" spans="1:6" x14ac:dyDescent="0.2">
      <c r="A18" s="6"/>
      <c r="B18" s="6"/>
      <c r="C18" s="6"/>
      <c r="D18" s="6"/>
      <c r="E18" s="6"/>
      <c r="F18" s="6"/>
    </row>
  </sheetData>
  <conditionalFormatting sqref="B17">
    <cfRule type="cellIs" dxfId="1" priority="1" stopIfTrue="1" operator="equal">
      <formula>"Emptying reqiurement NOT fulfilled"</formula>
    </cfRule>
    <cfRule type="cellIs" dxfId="0" priority="2" stopIfTrue="1" operator="equal">
      <formula>"Emptying reqiurement fulfilled"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&amp;CEmtying level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B28" sqref="B28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ht="18" x14ac:dyDescent="0.25">
      <c r="A4" s="24"/>
      <c r="B4" s="23"/>
      <c r="C4" s="22"/>
      <c r="D4" s="21"/>
      <c r="E4" s="21"/>
      <c r="F4" s="6"/>
      <c r="G4" s="6"/>
      <c r="H4" s="6"/>
      <c r="I4" s="6"/>
      <c r="J4" s="6"/>
    </row>
    <row r="5" spans="1:10" x14ac:dyDescent="0.2">
      <c r="A5" s="7" t="s">
        <v>20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/>
      <c r="B6" s="8"/>
      <c r="C6" s="8"/>
      <c r="D6" s="8"/>
      <c r="E6" s="8"/>
      <c r="F6" s="8"/>
      <c r="G6" s="8"/>
      <c r="H6" s="8"/>
      <c r="I6" s="6"/>
      <c r="J6" s="6"/>
    </row>
    <row r="7" spans="1:10" ht="13.5" thickBot="1" x14ac:dyDescent="0.25">
      <c r="A7" s="6"/>
      <c r="B7" s="8"/>
      <c r="C7" s="8" t="s">
        <v>19</v>
      </c>
      <c r="D7" s="8"/>
      <c r="E7" s="8" t="s">
        <v>0</v>
      </c>
      <c r="F7" s="8"/>
      <c r="G7" s="8"/>
      <c r="H7" s="8"/>
      <c r="I7" s="6"/>
      <c r="J7" s="6"/>
    </row>
    <row r="8" spans="1:10" ht="13.5" thickBot="1" x14ac:dyDescent="0.25">
      <c r="A8" s="6"/>
      <c r="B8" s="14" t="s">
        <v>18</v>
      </c>
      <c r="C8" s="13"/>
      <c r="D8" s="8" t="s">
        <v>17</v>
      </c>
      <c r="E8" s="13"/>
      <c r="F8" s="8" t="s">
        <v>17</v>
      </c>
      <c r="G8" s="8"/>
      <c r="H8" s="8"/>
      <c r="I8" s="6"/>
      <c r="J8" s="6"/>
    </row>
    <row r="9" spans="1:10" x14ac:dyDescent="0.2">
      <c r="A9" s="6"/>
      <c r="B9" s="14"/>
      <c r="C9" s="8"/>
      <c r="D9" s="8"/>
      <c r="E9" s="8"/>
      <c r="F9" s="8"/>
      <c r="G9" s="8"/>
      <c r="H9" s="8"/>
      <c r="I9" s="6"/>
      <c r="J9" s="6"/>
    </row>
    <row r="10" spans="1:10" ht="13.5" thickBot="1" x14ac:dyDescent="0.25">
      <c r="A10" s="6"/>
      <c r="B10" s="8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14" t="s">
        <v>16</v>
      </c>
      <c r="C11" s="19">
        <f>+C13+C16+C19+C22</f>
        <v>0</v>
      </c>
      <c r="D11" s="8" t="s">
        <v>8</v>
      </c>
      <c r="E11" s="19">
        <f>+E13+E16+E19+E22</f>
        <v>0</v>
      </c>
      <c r="F11" s="8" t="s">
        <v>8</v>
      </c>
      <c r="G11" s="8"/>
      <c r="H11" s="8"/>
      <c r="I11" s="6"/>
      <c r="J11" s="6"/>
    </row>
    <row r="12" spans="1:10" ht="13.5" thickBot="1" x14ac:dyDescent="0.25">
      <c r="A12" s="6"/>
      <c r="B12" s="14"/>
      <c r="C12" s="8"/>
      <c r="D12" s="8"/>
      <c r="E12" s="8"/>
      <c r="F12" s="8"/>
      <c r="G12" s="8"/>
      <c r="H12" s="8"/>
      <c r="I12" s="6"/>
      <c r="J12" s="6"/>
    </row>
    <row r="13" spans="1:10" ht="13.5" thickBot="1" x14ac:dyDescent="0.25">
      <c r="A13" s="6"/>
      <c r="B13" s="14" t="s">
        <v>15</v>
      </c>
      <c r="C13" s="13">
        <v>0</v>
      </c>
      <c r="D13" s="8" t="s">
        <v>8</v>
      </c>
      <c r="E13" s="13">
        <v>0</v>
      </c>
      <c r="F13" s="8" t="s">
        <v>8</v>
      </c>
      <c r="G13" s="8"/>
      <c r="H13" s="8"/>
      <c r="I13" s="6"/>
      <c r="J13" s="6"/>
    </row>
    <row r="14" spans="1:10" ht="13.5" thickBot="1" x14ac:dyDescent="0.25">
      <c r="A14" s="6"/>
      <c r="B14" s="15" t="s">
        <v>11</v>
      </c>
      <c r="C14" s="13">
        <v>0</v>
      </c>
      <c r="D14" s="8" t="s">
        <v>10</v>
      </c>
      <c r="E14" s="13">
        <v>0</v>
      </c>
      <c r="F14" s="8" t="s">
        <v>10</v>
      </c>
      <c r="G14" s="8"/>
      <c r="H14" s="8"/>
      <c r="I14" s="6"/>
      <c r="J14" s="6"/>
    </row>
    <row r="15" spans="1:10" ht="13.5" thickBot="1" x14ac:dyDescent="0.25">
      <c r="A15" s="6"/>
      <c r="B15" s="15"/>
      <c r="C15" s="8"/>
      <c r="D15" s="8"/>
      <c r="E15" s="8"/>
      <c r="F15" s="8"/>
      <c r="G15" s="8"/>
      <c r="H15" s="8"/>
      <c r="I15" s="6"/>
      <c r="J15" s="6"/>
    </row>
    <row r="16" spans="1:10" ht="13.5" thickBot="1" x14ac:dyDescent="0.25">
      <c r="A16" s="6"/>
      <c r="B16" s="14" t="s">
        <v>14</v>
      </c>
      <c r="C16" s="13">
        <v>0</v>
      </c>
      <c r="D16" s="8" t="s">
        <v>8</v>
      </c>
      <c r="E16" s="13">
        <v>0</v>
      </c>
      <c r="F16" s="8" t="s">
        <v>8</v>
      </c>
      <c r="G16" s="8"/>
      <c r="H16" s="8"/>
      <c r="I16" s="6"/>
      <c r="J16" s="6"/>
    </row>
    <row r="17" spans="1:10" ht="13.5" thickBot="1" x14ac:dyDescent="0.25">
      <c r="A17" s="6"/>
      <c r="B17" s="15" t="s">
        <v>11</v>
      </c>
      <c r="C17" s="13">
        <v>0</v>
      </c>
      <c r="D17" s="8" t="s">
        <v>10</v>
      </c>
      <c r="E17" s="13">
        <v>0</v>
      </c>
      <c r="F17" s="8" t="s">
        <v>10</v>
      </c>
      <c r="G17" s="8"/>
      <c r="H17" s="8"/>
      <c r="I17" s="6"/>
      <c r="J17" s="6"/>
    </row>
    <row r="18" spans="1:10" ht="13.5" thickBot="1" x14ac:dyDescent="0.25">
      <c r="A18" s="6"/>
      <c r="B18" s="15"/>
      <c r="C18" s="8"/>
      <c r="D18" s="8"/>
      <c r="E18" s="8"/>
      <c r="F18" s="8"/>
      <c r="G18" s="8"/>
      <c r="H18" s="8"/>
      <c r="I18" s="6"/>
      <c r="J18" s="6"/>
    </row>
    <row r="19" spans="1:10" ht="13.5" thickBot="1" x14ac:dyDescent="0.25">
      <c r="A19" s="6"/>
      <c r="B19" s="14" t="s">
        <v>13</v>
      </c>
      <c r="C19" s="13">
        <v>0</v>
      </c>
      <c r="D19" s="8" t="s">
        <v>8</v>
      </c>
      <c r="E19" s="13">
        <v>0</v>
      </c>
      <c r="F19" s="8" t="s">
        <v>8</v>
      </c>
      <c r="G19" s="8"/>
      <c r="H19" s="8"/>
      <c r="I19" s="6"/>
      <c r="J19" s="6"/>
    </row>
    <row r="20" spans="1:10" ht="13.5" thickBot="1" x14ac:dyDescent="0.25">
      <c r="A20" s="6"/>
      <c r="B20" s="15" t="s">
        <v>11</v>
      </c>
      <c r="C20" s="13">
        <v>0</v>
      </c>
      <c r="D20" s="8" t="s">
        <v>10</v>
      </c>
      <c r="E20" s="13">
        <v>0</v>
      </c>
      <c r="F20" s="8" t="s">
        <v>10</v>
      </c>
      <c r="G20" s="8"/>
      <c r="H20" s="8"/>
      <c r="I20" s="6"/>
      <c r="J20" s="6"/>
    </row>
    <row r="21" spans="1:10" ht="13.5" thickBot="1" x14ac:dyDescent="0.25">
      <c r="A21" s="6"/>
      <c r="B21" s="14"/>
      <c r="C21" s="8"/>
      <c r="D21" s="8"/>
      <c r="E21" s="8"/>
      <c r="F21" s="8"/>
      <c r="G21" s="8"/>
      <c r="H21" s="8"/>
      <c r="I21" s="6"/>
      <c r="J21" s="6"/>
    </row>
    <row r="22" spans="1:10" ht="13.5" thickBot="1" x14ac:dyDescent="0.25">
      <c r="A22" s="6"/>
      <c r="B22" s="14" t="s">
        <v>12</v>
      </c>
      <c r="C22" s="18"/>
      <c r="D22" s="8" t="s">
        <v>8</v>
      </c>
      <c r="E22" s="18">
        <v>0</v>
      </c>
      <c r="F22" s="8" t="s">
        <v>8</v>
      </c>
      <c r="G22" s="8"/>
      <c r="H22" s="8"/>
      <c r="I22" s="6"/>
      <c r="J22" s="6"/>
    </row>
    <row r="23" spans="1:10" ht="13.5" thickBot="1" x14ac:dyDescent="0.25">
      <c r="A23" s="6"/>
      <c r="B23" s="15" t="s">
        <v>11</v>
      </c>
      <c r="C23" s="17">
        <v>0</v>
      </c>
      <c r="D23" s="8" t="s">
        <v>10</v>
      </c>
      <c r="E23" s="13">
        <v>0</v>
      </c>
      <c r="F23" s="8" t="s">
        <v>10</v>
      </c>
      <c r="G23" s="8"/>
      <c r="H23" s="8"/>
      <c r="I23" s="6"/>
      <c r="J23" s="6"/>
    </row>
    <row r="24" spans="1:10" ht="13.5" thickBot="1" x14ac:dyDescent="0.25">
      <c r="A24" s="6"/>
      <c r="B24" s="15"/>
      <c r="C24" s="8"/>
      <c r="D24" s="8"/>
      <c r="E24" s="8"/>
      <c r="F24" s="8"/>
      <c r="G24" s="8"/>
      <c r="H24" s="8"/>
      <c r="I24" s="6"/>
      <c r="J24" s="6"/>
    </row>
    <row r="25" spans="1:10" ht="13.5" thickBot="1" x14ac:dyDescent="0.25">
      <c r="A25" s="6"/>
      <c r="B25" s="14" t="s">
        <v>7</v>
      </c>
      <c r="C25" s="13">
        <v>1</v>
      </c>
      <c r="D25" s="12" t="s">
        <v>6</v>
      </c>
      <c r="E25" s="8"/>
      <c r="F25" s="8"/>
      <c r="G25" s="8"/>
      <c r="H25" s="8"/>
      <c r="I25" s="6"/>
      <c r="J25" s="6"/>
    </row>
    <row r="26" spans="1:10" x14ac:dyDescent="0.2">
      <c r="A26" s="6"/>
      <c r="B26" s="8"/>
      <c r="C26" s="8"/>
      <c r="D26" s="8"/>
      <c r="E26" s="8"/>
      <c r="F26" s="8"/>
      <c r="G26" s="8"/>
      <c r="H26" s="8"/>
      <c r="I26" s="6"/>
      <c r="J26" s="6"/>
    </row>
    <row r="27" spans="1:10" x14ac:dyDescent="0.2">
      <c r="A27" s="6"/>
      <c r="B27" s="11" t="s">
        <v>5</v>
      </c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0">
        <f>+IF(C25=1,(C33),(C33+(C34*E33))/C25)</f>
        <v>0</v>
      </c>
      <c r="C28" s="9" t="s">
        <v>4</v>
      </c>
      <c r="D28" s="10">
        <f>IF(C8&lt;=0,0,(8.6*LN(C8+1)+0*C8+2))</f>
        <v>0</v>
      </c>
      <c r="E28" s="9"/>
      <c r="F28" s="8"/>
      <c r="G28" s="8"/>
      <c r="H28" s="8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7" t="str">
        <f>+IF(C8&lt;=0,"Insert values above",+IF(D28&gt;=B28,"Packaging reqiurement fulfilled","Packaging reqiurement NOT fulfilled"))</f>
        <v>Insert values above</v>
      </c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B32" s="5" t="s">
        <v>3</v>
      </c>
    </row>
    <row r="33" spans="2:5" x14ac:dyDescent="0.2">
      <c r="B33" s="1" t="s">
        <v>2</v>
      </c>
      <c r="C33" s="2">
        <f>+((0.1*C13*(2-C14/100)/2+0.5*C16*(2-C17/100)/2+1.1*C19*(2-C20/100)/2+1*C22*(2-C23/100)/2))</f>
        <v>0</v>
      </c>
      <c r="D33" s="4" t="s">
        <v>0</v>
      </c>
      <c r="E33" s="3">
        <f>+((0.2*E13*(2-E14/100)/2+0.6*E16*(2-E17/100)/2+1.1*E19*(2-E20/100)/2+1*E22*(2-E23/100)/2))</f>
        <v>0</v>
      </c>
    </row>
    <row r="34" spans="2:5" x14ac:dyDescent="0.2">
      <c r="B34" s="1" t="s">
        <v>0</v>
      </c>
      <c r="C34" s="1" t="e">
        <f>+C8/E8*(C25-1)</f>
        <v>#DIV/0!</v>
      </c>
      <c r="D34" s="1"/>
      <c r="E34" s="1"/>
    </row>
  </sheetData>
  <conditionalFormatting sqref="B30">
    <cfRule type="cellIs" dxfId="31" priority="3" stopIfTrue="1" operator="equal">
      <formula>"Packaging reqiurement NOT fulfilled"</formula>
    </cfRule>
    <cfRule type="cellIs" dxfId="30" priority="4" stopIfTrue="1" operator="equal">
      <formula>"Packaging reqiurement fulfilled"</formula>
    </cfRule>
  </conditionalFormatting>
  <conditionalFormatting sqref="E7:F12 E14:F23">
    <cfRule type="expression" dxfId="29" priority="2" stopIfTrue="1">
      <formula>#REF!=1</formula>
    </cfRule>
  </conditionalFormatting>
  <conditionalFormatting sqref="E13:F13">
    <cfRule type="expression" dxfId="28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B29" sqref="B29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IF(C9&lt;=0,0,(7*LN(C9+1)+0.03*C9+2))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27" priority="3" stopIfTrue="1" operator="equal">
      <formula>"Packaging reqiurement NOT fulfilled"</formula>
    </cfRule>
    <cfRule type="cellIs" dxfId="26" priority="4" stopIfTrue="1" operator="equal">
      <formula>"Packaging reqiurement fulfilled"</formula>
    </cfRule>
  </conditionalFormatting>
  <conditionalFormatting sqref="E8:F13 E15:F24">
    <cfRule type="expression" dxfId="25" priority="2" stopIfTrue="1">
      <formula>#REF!=1</formula>
    </cfRule>
  </conditionalFormatting>
  <conditionalFormatting sqref="E14:F14">
    <cfRule type="expression" dxfId="24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C40" sqref="C40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IF(C9&lt;=0,0,(15*LN(C9+1)+0*C9+1))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23" priority="3" stopIfTrue="1" operator="equal">
      <formula>"Packaging reqiurement NOT fulfilled"</formula>
    </cfRule>
    <cfRule type="cellIs" dxfId="22" priority="4" stopIfTrue="1" operator="equal">
      <formula>"Packaging reqiurement fulfilled"</formula>
    </cfRule>
  </conditionalFormatting>
  <conditionalFormatting sqref="E8:F13 E15:F24">
    <cfRule type="expression" dxfId="21" priority="2" stopIfTrue="1">
      <formula>#REF!=1</formula>
    </cfRule>
  </conditionalFormatting>
  <conditionalFormatting sqref="E14:F14">
    <cfRule type="expression" dxfId="20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A35" sqref="A35:XFD35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IF(C9&lt;=0,0,(4*LN(C9+1)+0.4*C9+2))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9" priority="3" stopIfTrue="1" operator="equal">
      <formula>"Packaging reqiurement NOT fulfilled"</formula>
    </cfRule>
    <cfRule type="cellIs" dxfId="18" priority="4" stopIfTrue="1" operator="equal">
      <formula>"Packaging reqiurement fulfilled"</formula>
    </cfRule>
  </conditionalFormatting>
  <conditionalFormatting sqref="E8:F13 E15:F24">
    <cfRule type="expression" dxfId="17" priority="2" stopIfTrue="1">
      <formula>#REF!=1</formula>
    </cfRule>
  </conditionalFormatting>
  <conditionalFormatting sqref="E14:F14">
    <cfRule type="expression" dxfId="16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M27" sqref="M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IF(C9&lt;=0,0,(4*LN(C9+1)+0*C9+2))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5" priority="3" stopIfTrue="1" operator="equal">
      <formula>"Packaging reqiurement NOT fulfilled"</formula>
    </cfRule>
    <cfRule type="cellIs" dxfId="14" priority="4" stopIfTrue="1" operator="equal">
      <formula>"Packaging reqiurement fulfilled"</formula>
    </cfRule>
  </conditionalFormatting>
  <conditionalFormatting sqref="E8:F13 E15:F24">
    <cfRule type="expression" dxfId="13" priority="2" stopIfTrue="1">
      <formula>#REF!=1</formula>
    </cfRule>
  </conditionalFormatting>
  <conditionalFormatting sqref="E14:F14">
    <cfRule type="expression" dxfId="12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C41" sqref="C4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IF(C9&lt;=0,0,(8*LN(C9+1)+0.004*C9+4))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1" priority="3" stopIfTrue="1" operator="equal">
      <formula>"Packaging reqiurement NOT fulfilled"</formula>
    </cfRule>
    <cfRule type="cellIs" dxfId="10" priority="4" stopIfTrue="1" operator="equal">
      <formula>"Packaging reqiurement fulfilled"</formula>
    </cfRule>
  </conditionalFormatting>
  <conditionalFormatting sqref="E8:F13 E15:F24">
    <cfRule type="expression" dxfId="9" priority="2" stopIfTrue="1">
      <formula>#REF!=1</formula>
    </cfRule>
  </conditionalFormatting>
  <conditionalFormatting sqref="E14:F14">
    <cfRule type="expression" dxfId="8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D37" sqref="D3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3" t="s">
        <v>21</v>
      </c>
      <c r="B1" s="22"/>
      <c r="C1" s="22"/>
      <c r="D1" s="21"/>
      <c r="E1" s="21"/>
      <c r="F1" s="6"/>
      <c r="G1" s="6"/>
      <c r="H1" s="6"/>
      <c r="I1" s="6"/>
      <c r="J1" s="6"/>
    </row>
    <row r="2" spans="1:10" ht="18.75" thickBot="1" x14ac:dyDescent="0.3">
      <c r="A2" s="22"/>
      <c r="B2" s="23"/>
      <c r="C2" s="22"/>
      <c r="D2" s="21"/>
      <c r="E2" s="21"/>
      <c r="F2" s="6"/>
      <c r="G2" s="6"/>
      <c r="H2" s="6"/>
      <c r="I2" s="6"/>
      <c r="J2" s="6"/>
    </row>
    <row r="3" spans="1:10" ht="18.75" thickBot="1" x14ac:dyDescent="0.3">
      <c r="A3" s="24" t="s">
        <v>22</v>
      </c>
      <c r="B3" s="23"/>
      <c r="C3" s="25"/>
      <c r="D3" s="21"/>
      <c r="E3" s="21"/>
      <c r="F3" s="6"/>
      <c r="G3" s="6"/>
      <c r="H3" s="6"/>
      <c r="I3" s="6"/>
      <c r="J3" s="6"/>
    </row>
    <row r="4" spans="1:10" x14ac:dyDescent="0.2">
      <c r="A4" s="20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7" t="s">
        <v>20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"/>
      <c r="B7" s="8"/>
      <c r="C7" s="8"/>
      <c r="D7" s="8"/>
      <c r="E7" s="8"/>
      <c r="F7" s="8"/>
      <c r="G7" s="8"/>
      <c r="H7" s="8"/>
      <c r="I7" s="6"/>
      <c r="J7" s="6"/>
    </row>
    <row r="8" spans="1:10" ht="13.5" thickBot="1" x14ac:dyDescent="0.25">
      <c r="A8" s="6"/>
      <c r="B8" s="8"/>
      <c r="C8" s="8" t="s">
        <v>19</v>
      </c>
      <c r="D8" s="8"/>
      <c r="E8" s="8" t="s">
        <v>0</v>
      </c>
      <c r="F8" s="8"/>
      <c r="G8" s="8"/>
      <c r="H8" s="8"/>
      <c r="I8" s="6"/>
      <c r="J8" s="6"/>
    </row>
    <row r="9" spans="1:10" ht="13.5" thickBot="1" x14ac:dyDescent="0.25">
      <c r="A9" s="6"/>
      <c r="B9" s="14" t="s">
        <v>18</v>
      </c>
      <c r="C9" s="13"/>
      <c r="D9" s="8" t="s">
        <v>17</v>
      </c>
      <c r="E9" s="13"/>
      <c r="F9" s="8" t="s">
        <v>17</v>
      </c>
      <c r="G9" s="8"/>
      <c r="H9" s="8"/>
      <c r="I9" s="6"/>
      <c r="J9" s="6"/>
    </row>
    <row r="10" spans="1:10" x14ac:dyDescent="0.2">
      <c r="A10" s="6"/>
      <c r="B10" s="14"/>
      <c r="C10" s="8"/>
      <c r="D10" s="8"/>
      <c r="E10" s="8"/>
      <c r="F10" s="8"/>
      <c r="G10" s="8"/>
      <c r="H10" s="8"/>
      <c r="I10" s="6"/>
      <c r="J10" s="6"/>
    </row>
    <row r="11" spans="1:10" ht="13.5" thickBot="1" x14ac:dyDescent="0.25">
      <c r="A11" s="6"/>
      <c r="B11" s="8"/>
      <c r="C11" s="8"/>
      <c r="D11" s="8"/>
      <c r="E11" s="8"/>
      <c r="F11" s="8"/>
      <c r="G11" s="8"/>
      <c r="H11" s="8"/>
      <c r="I11" s="6"/>
      <c r="J11" s="6"/>
    </row>
    <row r="12" spans="1:10" ht="13.5" thickBot="1" x14ac:dyDescent="0.25">
      <c r="A12" s="6"/>
      <c r="B12" s="14" t="s">
        <v>16</v>
      </c>
      <c r="C12" s="19">
        <f>+C14+C17+C20+C23</f>
        <v>0</v>
      </c>
      <c r="D12" s="8" t="s">
        <v>8</v>
      </c>
      <c r="E12" s="19">
        <f>+E14+E17+E20+E23</f>
        <v>0</v>
      </c>
      <c r="F12" s="8" t="s">
        <v>8</v>
      </c>
      <c r="G12" s="8"/>
      <c r="H12" s="8"/>
      <c r="I12" s="6"/>
      <c r="J12" s="6"/>
    </row>
    <row r="13" spans="1:10" ht="13.5" thickBot="1" x14ac:dyDescent="0.25">
      <c r="A13" s="6"/>
      <c r="B13" s="14"/>
      <c r="C13" s="8"/>
      <c r="D13" s="8"/>
      <c r="E13" s="8"/>
      <c r="F13" s="8"/>
      <c r="G13" s="8"/>
      <c r="H13" s="8"/>
      <c r="I13" s="6"/>
      <c r="J13" s="6"/>
    </row>
    <row r="14" spans="1:10" ht="13.5" thickBot="1" x14ac:dyDescent="0.25">
      <c r="A14" s="6"/>
      <c r="B14" s="14" t="s">
        <v>15</v>
      </c>
      <c r="C14" s="13">
        <v>0</v>
      </c>
      <c r="D14" s="8" t="s">
        <v>8</v>
      </c>
      <c r="E14" s="13">
        <v>0</v>
      </c>
      <c r="F14" s="8" t="s">
        <v>8</v>
      </c>
      <c r="G14" s="8"/>
      <c r="H14" s="8"/>
      <c r="I14" s="6"/>
      <c r="J14" s="6"/>
    </row>
    <row r="15" spans="1:10" ht="13.5" thickBot="1" x14ac:dyDescent="0.25">
      <c r="A15" s="6"/>
      <c r="B15" s="15" t="s">
        <v>11</v>
      </c>
      <c r="C15" s="13">
        <v>0</v>
      </c>
      <c r="D15" s="8" t="s">
        <v>10</v>
      </c>
      <c r="E15" s="13">
        <v>0</v>
      </c>
      <c r="F15" s="8" t="s">
        <v>10</v>
      </c>
      <c r="G15" s="8"/>
      <c r="H15" s="8"/>
      <c r="I15" s="6"/>
      <c r="J15" s="6"/>
    </row>
    <row r="16" spans="1:10" ht="13.5" thickBot="1" x14ac:dyDescent="0.25">
      <c r="A16" s="6"/>
      <c r="B16" s="15"/>
      <c r="C16" s="8"/>
      <c r="D16" s="8"/>
      <c r="E16" s="8"/>
      <c r="F16" s="8"/>
      <c r="G16" s="8"/>
      <c r="H16" s="8"/>
      <c r="I16" s="6"/>
      <c r="J16" s="6"/>
    </row>
    <row r="17" spans="1:10" ht="13.5" thickBot="1" x14ac:dyDescent="0.25">
      <c r="A17" s="6"/>
      <c r="B17" s="14" t="s">
        <v>14</v>
      </c>
      <c r="C17" s="13">
        <v>0</v>
      </c>
      <c r="D17" s="8" t="s">
        <v>8</v>
      </c>
      <c r="E17" s="13">
        <v>0</v>
      </c>
      <c r="F17" s="8" t="s">
        <v>8</v>
      </c>
      <c r="G17" s="8"/>
      <c r="H17" s="8"/>
      <c r="I17" s="6"/>
      <c r="J17" s="6"/>
    </row>
    <row r="18" spans="1:10" ht="13.5" thickBot="1" x14ac:dyDescent="0.25">
      <c r="A18" s="6"/>
      <c r="B18" s="15" t="s">
        <v>11</v>
      </c>
      <c r="C18" s="13">
        <v>0</v>
      </c>
      <c r="D18" s="8" t="s">
        <v>10</v>
      </c>
      <c r="E18" s="13">
        <v>0</v>
      </c>
      <c r="F18" s="8" t="s">
        <v>10</v>
      </c>
      <c r="G18" s="8"/>
      <c r="H18" s="8"/>
      <c r="I18" s="6"/>
      <c r="J18" s="6"/>
    </row>
    <row r="19" spans="1:10" ht="13.5" thickBot="1" x14ac:dyDescent="0.25">
      <c r="A19" s="6"/>
      <c r="B19" s="15"/>
      <c r="C19" s="8"/>
      <c r="D19" s="8"/>
      <c r="E19" s="8"/>
      <c r="F19" s="8"/>
      <c r="G19" s="8"/>
      <c r="H19" s="8"/>
      <c r="I19" s="6"/>
      <c r="J19" s="6"/>
    </row>
    <row r="20" spans="1:10" ht="13.5" thickBot="1" x14ac:dyDescent="0.25">
      <c r="A20" s="6"/>
      <c r="B20" s="14" t="s">
        <v>13</v>
      </c>
      <c r="C20" s="13">
        <v>0</v>
      </c>
      <c r="D20" s="8" t="s">
        <v>8</v>
      </c>
      <c r="E20" s="13">
        <v>0</v>
      </c>
      <c r="F20" s="8" t="s">
        <v>8</v>
      </c>
      <c r="G20" s="8"/>
      <c r="H20" s="8"/>
      <c r="I20" s="6"/>
      <c r="J20" s="6"/>
    </row>
    <row r="21" spans="1:10" ht="13.5" thickBot="1" x14ac:dyDescent="0.25">
      <c r="A21" s="6"/>
      <c r="B21" s="15" t="s">
        <v>11</v>
      </c>
      <c r="C21" s="13">
        <v>0</v>
      </c>
      <c r="D21" s="8" t="s">
        <v>10</v>
      </c>
      <c r="E21" s="13">
        <v>0</v>
      </c>
      <c r="F21" s="8" t="s">
        <v>10</v>
      </c>
      <c r="G21" s="8"/>
      <c r="H21" s="8"/>
      <c r="I21" s="6"/>
      <c r="J21" s="6"/>
    </row>
    <row r="22" spans="1:10" ht="13.5" thickBot="1" x14ac:dyDescent="0.25">
      <c r="A22" s="6"/>
      <c r="B22" s="14"/>
      <c r="C22" s="8"/>
      <c r="D22" s="8"/>
      <c r="E22" s="8"/>
      <c r="F22" s="8"/>
      <c r="G22" s="8"/>
      <c r="H22" s="8"/>
      <c r="I22" s="6"/>
      <c r="J22" s="6"/>
    </row>
    <row r="23" spans="1:10" ht="13.5" thickBot="1" x14ac:dyDescent="0.25">
      <c r="A23" s="6"/>
      <c r="B23" s="14" t="s">
        <v>12</v>
      </c>
      <c r="C23" s="18"/>
      <c r="D23" s="8" t="s">
        <v>8</v>
      </c>
      <c r="E23" s="18">
        <v>0</v>
      </c>
      <c r="F23" s="8" t="s">
        <v>8</v>
      </c>
      <c r="G23" s="8"/>
      <c r="H23" s="8"/>
      <c r="I23" s="6"/>
      <c r="J23" s="6"/>
    </row>
    <row r="24" spans="1:10" ht="13.5" thickBot="1" x14ac:dyDescent="0.25">
      <c r="A24" s="6"/>
      <c r="B24" s="15" t="s">
        <v>11</v>
      </c>
      <c r="C24" s="17">
        <v>0</v>
      </c>
      <c r="D24" s="8" t="s">
        <v>10</v>
      </c>
      <c r="E24" s="13">
        <v>0</v>
      </c>
      <c r="F24" s="8" t="s">
        <v>10</v>
      </c>
      <c r="G24" s="8"/>
      <c r="H24" s="8"/>
      <c r="I24" s="6"/>
      <c r="J24" s="6"/>
    </row>
    <row r="25" spans="1:10" ht="13.5" thickBot="1" x14ac:dyDescent="0.25">
      <c r="A25" s="6"/>
      <c r="B25" s="15"/>
      <c r="C25" s="8"/>
      <c r="D25" s="8"/>
      <c r="E25" s="8"/>
      <c r="F25" s="8"/>
      <c r="G25" s="8"/>
      <c r="H25" s="8"/>
      <c r="I25" s="6"/>
      <c r="J25" s="6"/>
    </row>
    <row r="26" spans="1:10" ht="13.5" thickBot="1" x14ac:dyDescent="0.25">
      <c r="A26" s="6"/>
      <c r="B26" s="14" t="s">
        <v>7</v>
      </c>
      <c r="C26" s="13">
        <v>1</v>
      </c>
      <c r="D26" s="12" t="s">
        <v>6</v>
      </c>
      <c r="E26" s="8"/>
      <c r="F26" s="8"/>
      <c r="G26" s="8"/>
      <c r="H26" s="8"/>
      <c r="I26" s="6"/>
      <c r="J26" s="6"/>
    </row>
    <row r="27" spans="1:10" x14ac:dyDescent="0.2">
      <c r="A27" s="6"/>
      <c r="B27" s="8"/>
      <c r="C27" s="8"/>
      <c r="D27" s="8"/>
      <c r="E27" s="8"/>
      <c r="F27" s="8"/>
      <c r="G27" s="8"/>
      <c r="H27" s="8"/>
      <c r="I27" s="6"/>
      <c r="J27" s="6"/>
    </row>
    <row r="28" spans="1:10" x14ac:dyDescent="0.2">
      <c r="A28" s="6"/>
      <c r="B28" s="11" t="s">
        <v>5</v>
      </c>
      <c r="C28" s="8"/>
      <c r="D28" s="8"/>
      <c r="E28" s="8"/>
      <c r="F28" s="8"/>
      <c r="G28" s="8"/>
      <c r="H28" s="8"/>
      <c r="I28" s="6"/>
      <c r="J28" s="6"/>
    </row>
    <row r="29" spans="1:10" x14ac:dyDescent="0.2">
      <c r="A29" s="6"/>
      <c r="B29" s="10">
        <f>+IF(C26=1,(C34),(C34+(C35*E34))/C26)</f>
        <v>0</v>
      </c>
      <c r="C29" s="9" t="s">
        <v>4</v>
      </c>
      <c r="D29" s="10">
        <f>IF(C9&lt;=0,0,(12*LN(C9+1)+0*C9+4))</f>
        <v>0</v>
      </c>
      <c r="E29" s="9"/>
      <c r="F29" s="8"/>
      <c r="G29" s="8"/>
      <c r="H29" s="8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7" t="str">
        <f>+IF(C9&lt;=0,"Insert values above",+IF(D29&gt;=B29,"Packaging reqiurement fulfilled","Packaging reqiurement NOT fulfilled"))</f>
        <v>Insert values above</v>
      </c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2:5" x14ac:dyDescent="0.2">
      <c r="B33" s="5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4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7" priority="3" stopIfTrue="1" operator="equal">
      <formula>"Packaging reqiurement NOT fulfilled"</formula>
    </cfRule>
    <cfRule type="cellIs" dxfId="6" priority="4" stopIfTrue="1" operator="equal">
      <formula>"Packaging reqiurement fulfilled"</formula>
    </cfRule>
  </conditionalFormatting>
  <conditionalFormatting sqref="E8:F13 E15:F24">
    <cfRule type="expression" dxfId="5" priority="2" stopIfTrue="1">
      <formula>#REF!=1</formula>
    </cfRule>
  </conditionalFormatting>
  <conditionalFormatting sqref="E14:F14">
    <cfRule type="expression" dxfId="4" priority="1" stopIfTrue="1">
      <formula>#REF!=1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C20" sqref="C20"/>
    </sheetView>
  </sheetViews>
  <sheetFormatPr defaultRowHeight="12.75" x14ac:dyDescent="0.2"/>
  <cols>
    <col min="1" max="1" width="13.42578125" customWidth="1"/>
    <col min="2" max="2" width="15.42578125" customWidth="1"/>
    <col min="3" max="3" width="40.7109375" customWidth="1"/>
    <col min="4" max="4" width="15.42578125" customWidth="1"/>
  </cols>
  <sheetData>
    <row r="1" spans="1:7" ht="18" x14ac:dyDescent="0.25">
      <c r="A1" s="22"/>
      <c r="B1" s="23" t="s">
        <v>21</v>
      </c>
      <c r="C1" s="22"/>
      <c r="D1" s="21"/>
      <c r="E1" s="6"/>
      <c r="F1" s="6"/>
      <c r="G1" s="6"/>
    </row>
    <row r="2" spans="1:7" x14ac:dyDescent="0.2">
      <c r="A2" s="20"/>
      <c r="B2" s="6"/>
      <c r="C2" s="6"/>
      <c r="D2" s="6"/>
      <c r="E2" s="6"/>
      <c r="F2" s="6"/>
      <c r="G2" s="6"/>
    </row>
    <row r="3" spans="1:7" x14ac:dyDescent="0.2">
      <c r="A3" s="6"/>
      <c r="B3" s="6"/>
      <c r="C3" s="6"/>
      <c r="D3" s="6"/>
      <c r="E3" s="6"/>
      <c r="F3" s="6"/>
      <c r="G3" s="6"/>
    </row>
    <row r="4" spans="1:7" x14ac:dyDescent="0.2">
      <c r="A4" s="7" t="s">
        <v>31</v>
      </c>
      <c r="B4" s="6"/>
      <c r="C4" s="6"/>
      <c r="D4" s="6"/>
      <c r="E4" s="6"/>
      <c r="F4" s="6"/>
      <c r="G4" s="6"/>
    </row>
    <row r="5" spans="1:7" x14ac:dyDescent="0.2">
      <c r="A5" s="7"/>
      <c r="B5" s="8"/>
      <c r="C5" s="8"/>
      <c r="D5" s="8"/>
      <c r="E5" s="8"/>
      <c r="F5" s="6"/>
      <c r="G5" s="6"/>
    </row>
    <row r="6" spans="1:7" ht="13.5" thickBot="1" x14ac:dyDescent="0.25">
      <c r="A6" s="6"/>
      <c r="B6" s="8"/>
      <c r="C6" s="8" t="s">
        <v>19</v>
      </c>
      <c r="D6" s="8"/>
      <c r="E6" s="8"/>
      <c r="F6" s="6"/>
      <c r="G6" s="6"/>
    </row>
    <row r="7" spans="1:7" ht="13.5" thickBot="1" x14ac:dyDescent="0.25">
      <c r="A7" s="6"/>
      <c r="B7" s="14" t="s">
        <v>30</v>
      </c>
      <c r="C7" s="13"/>
      <c r="D7" s="8" t="s">
        <v>8</v>
      </c>
      <c r="E7" s="8"/>
      <c r="F7" s="6"/>
      <c r="G7" s="6"/>
    </row>
    <row r="8" spans="1:7" x14ac:dyDescent="0.2">
      <c r="A8" s="6"/>
      <c r="B8" s="14"/>
      <c r="C8" s="8"/>
      <c r="D8" s="8"/>
      <c r="E8" s="8"/>
      <c r="F8" s="6"/>
      <c r="G8" s="6"/>
    </row>
    <row r="9" spans="1:7" ht="13.5" thickBot="1" x14ac:dyDescent="0.25">
      <c r="A9" s="6"/>
      <c r="B9" s="8"/>
      <c r="C9" s="8"/>
      <c r="D9" s="8"/>
      <c r="E9" s="8"/>
      <c r="F9" s="6"/>
      <c r="G9" s="6"/>
    </row>
    <row r="10" spans="1:7" ht="13.5" thickBot="1" x14ac:dyDescent="0.25">
      <c r="A10" s="6"/>
      <c r="B10" s="14" t="s">
        <v>16</v>
      </c>
      <c r="C10" s="26">
        <f>+C13+C16+C19+C25+C22</f>
        <v>0</v>
      </c>
      <c r="D10" s="8" t="s">
        <v>8</v>
      </c>
      <c r="E10" s="8"/>
      <c r="F10" s="6"/>
      <c r="G10" s="6"/>
    </row>
    <row r="11" spans="1:7" ht="13.5" thickBot="1" x14ac:dyDescent="0.25">
      <c r="A11" s="6"/>
      <c r="B11" s="14" t="s">
        <v>29</v>
      </c>
      <c r="C11" s="26">
        <f>+C14+C17+C20+C26+C23</f>
        <v>0</v>
      </c>
      <c r="D11" s="8" t="s">
        <v>8</v>
      </c>
      <c r="E11" s="8"/>
      <c r="F11" s="6"/>
      <c r="G11" s="6"/>
    </row>
    <row r="12" spans="1:7" ht="13.5" thickBot="1" x14ac:dyDescent="0.25">
      <c r="A12" s="6"/>
      <c r="B12" s="14"/>
      <c r="C12" s="8"/>
      <c r="D12" s="8"/>
      <c r="E12" s="8"/>
      <c r="F12" s="6"/>
      <c r="G12" s="6"/>
    </row>
    <row r="13" spans="1:7" ht="13.5" thickBot="1" x14ac:dyDescent="0.25">
      <c r="A13" s="6"/>
      <c r="B13" s="14" t="s">
        <v>28</v>
      </c>
      <c r="C13" s="13"/>
      <c r="D13" s="8" t="s">
        <v>8</v>
      </c>
      <c r="E13" s="8"/>
      <c r="F13" s="6"/>
      <c r="G13" s="6"/>
    </row>
    <row r="14" spans="1:7" ht="13.5" thickBot="1" x14ac:dyDescent="0.25">
      <c r="A14" s="6"/>
      <c r="B14" s="15" t="s">
        <v>23</v>
      </c>
      <c r="C14" s="13"/>
      <c r="D14" s="8" t="s">
        <v>8</v>
      </c>
      <c r="E14" s="8"/>
      <c r="F14" s="6"/>
      <c r="G14" s="6"/>
    </row>
    <row r="15" spans="1:7" ht="13.5" thickBot="1" x14ac:dyDescent="0.25">
      <c r="A15" s="6"/>
      <c r="B15" s="15"/>
      <c r="C15" s="8"/>
      <c r="D15" s="8"/>
      <c r="E15" s="8"/>
      <c r="F15" s="6"/>
      <c r="G15" s="6"/>
    </row>
    <row r="16" spans="1:7" ht="13.5" thickBot="1" x14ac:dyDescent="0.25">
      <c r="A16" s="6"/>
      <c r="B16" s="14" t="s">
        <v>27</v>
      </c>
      <c r="C16" s="13"/>
      <c r="D16" s="8" t="s">
        <v>8</v>
      </c>
      <c r="E16" s="8"/>
      <c r="F16" s="6"/>
      <c r="G16" s="6"/>
    </row>
    <row r="17" spans="1:7" ht="13.5" thickBot="1" x14ac:dyDescent="0.25">
      <c r="A17" s="6"/>
      <c r="B17" s="15" t="s">
        <v>23</v>
      </c>
      <c r="C17" s="13"/>
      <c r="D17" s="8" t="s">
        <v>8</v>
      </c>
      <c r="E17" s="8"/>
      <c r="F17" s="6"/>
      <c r="G17" s="6"/>
    </row>
    <row r="18" spans="1:7" ht="13.5" thickBot="1" x14ac:dyDescent="0.25">
      <c r="A18" s="6"/>
      <c r="B18" s="15"/>
      <c r="C18" s="8"/>
      <c r="D18" s="8"/>
      <c r="E18" s="8"/>
      <c r="F18" s="6"/>
      <c r="G18" s="6"/>
    </row>
    <row r="19" spans="1:7" ht="13.5" thickBot="1" x14ac:dyDescent="0.25">
      <c r="A19" s="6"/>
      <c r="B19" s="14" t="s">
        <v>26</v>
      </c>
      <c r="C19" s="13"/>
      <c r="D19" s="8" t="s">
        <v>8</v>
      </c>
      <c r="E19" s="8"/>
      <c r="F19" s="6"/>
      <c r="G19" s="6"/>
    </row>
    <row r="20" spans="1:7" ht="13.5" thickBot="1" x14ac:dyDescent="0.25">
      <c r="A20" s="6"/>
      <c r="B20" s="15" t="s">
        <v>23</v>
      </c>
      <c r="C20" s="13"/>
      <c r="D20" s="8" t="s">
        <v>8</v>
      </c>
      <c r="E20" s="8"/>
      <c r="F20" s="6"/>
      <c r="G20" s="6"/>
    </row>
    <row r="21" spans="1:7" ht="13.5" thickBot="1" x14ac:dyDescent="0.25">
      <c r="A21" s="6"/>
      <c r="B21" s="14"/>
      <c r="C21" s="8"/>
      <c r="D21" s="8"/>
      <c r="E21" s="8"/>
      <c r="F21" s="6"/>
      <c r="G21" s="6"/>
    </row>
    <row r="22" spans="1:7" ht="13.5" thickBot="1" x14ac:dyDescent="0.25">
      <c r="A22" s="6"/>
      <c r="B22" s="14" t="s">
        <v>25</v>
      </c>
      <c r="C22" s="18"/>
      <c r="D22" s="8" t="s">
        <v>8</v>
      </c>
      <c r="E22" s="8"/>
      <c r="F22" s="6"/>
      <c r="G22" s="6"/>
    </row>
    <row r="23" spans="1:7" x14ac:dyDescent="0.2">
      <c r="A23" s="6"/>
      <c r="B23" s="15" t="s">
        <v>23</v>
      </c>
      <c r="C23" s="17"/>
      <c r="D23" s="8" t="s">
        <v>8</v>
      </c>
      <c r="E23" s="8"/>
      <c r="F23" s="6"/>
      <c r="G23" s="6"/>
    </row>
    <row r="24" spans="1:7" ht="13.5" thickBot="1" x14ac:dyDescent="0.25">
      <c r="A24" s="6"/>
      <c r="B24" s="15"/>
      <c r="C24" s="8"/>
      <c r="D24" s="8"/>
      <c r="E24" s="8"/>
      <c r="F24" s="6"/>
      <c r="G24" s="6"/>
    </row>
    <row r="25" spans="1:7" ht="13.5" thickBot="1" x14ac:dyDescent="0.25">
      <c r="A25" s="6"/>
      <c r="B25" s="14" t="s">
        <v>24</v>
      </c>
      <c r="C25" s="18"/>
      <c r="D25" s="8" t="s">
        <v>8</v>
      </c>
      <c r="E25" s="8"/>
      <c r="F25" s="6"/>
      <c r="G25" s="6"/>
    </row>
    <row r="26" spans="1:7" x14ac:dyDescent="0.2">
      <c r="A26" s="6"/>
      <c r="B26" s="15" t="s">
        <v>23</v>
      </c>
      <c r="C26" s="17"/>
      <c r="D26" s="8" t="s">
        <v>8</v>
      </c>
      <c r="E26" s="8"/>
      <c r="F26" s="6"/>
      <c r="G26" s="6"/>
    </row>
    <row r="27" spans="1:7" x14ac:dyDescent="0.2">
      <c r="A27" s="6"/>
      <c r="B27" s="15"/>
      <c r="C27" s="8"/>
      <c r="D27" s="8"/>
      <c r="E27" s="8"/>
      <c r="F27" s="6"/>
      <c r="G27" s="6"/>
    </row>
    <row r="28" spans="1:7" x14ac:dyDescent="0.2">
      <c r="A28" s="6"/>
      <c r="B28" s="8"/>
      <c r="C28" s="8"/>
      <c r="D28" s="8"/>
      <c r="E28" s="8"/>
      <c r="F28" s="6"/>
      <c r="G28" s="6"/>
    </row>
    <row r="29" spans="1:7" x14ac:dyDescent="0.2">
      <c r="A29" s="6"/>
      <c r="B29" s="11" t="s">
        <v>5</v>
      </c>
      <c r="C29" s="8"/>
      <c r="D29" s="8"/>
      <c r="E29" s="8"/>
      <c r="F29" s="6"/>
      <c r="G29" s="6"/>
    </row>
    <row r="30" spans="1:7" x14ac:dyDescent="0.2">
      <c r="A30" s="6"/>
      <c r="B30" s="10" t="e">
        <f>($C$10+$C$11)/(2*($C$10+$C$7))</f>
        <v>#DIV/0!</v>
      </c>
      <c r="C30" s="9" t="s">
        <v>4</v>
      </c>
      <c r="D30" s="10">
        <v>0.8</v>
      </c>
      <c r="E30" s="8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6"/>
      <c r="B32" s="7" t="str">
        <f>+IF(C7&lt;=0,"Insert values above",+IF(D30&gt;=B30,"Packaging reqiurement fulfilled","Packaging reqiurement NOT fulfilled"))</f>
        <v>Insert values above</v>
      </c>
      <c r="C32" s="6"/>
      <c r="D32" s="6"/>
      <c r="E32" s="6"/>
      <c r="F32" s="6"/>
      <c r="G32" s="6"/>
    </row>
    <row r="33" spans="1:7" x14ac:dyDescent="0.2">
      <c r="A33" s="6"/>
      <c r="B33" s="6"/>
      <c r="C33" s="6"/>
      <c r="D33" s="6"/>
      <c r="E33" s="6"/>
      <c r="F33" s="6"/>
      <c r="G33" s="6"/>
    </row>
  </sheetData>
  <sheetProtection sheet="1" objects="1" scenarios="1"/>
  <conditionalFormatting sqref="B32">
    <cfRule type="cellIs" dxfId="3" priority="1" stopIfTrue="1" operator="equal">
      <formula>"Packaging reqiurement NOT fulfilled"</formula>
    </cfRule>
    <cfRule type="cellIs" dxfId="2" priority="2" stopIfTrue="1" operator="equal">
      <formula>"Packaging reqiurement fulfilled"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WUR Pump Bottle incl. "Airless"</vt:lpstr>
      <vt:lpstr>WUR Tube</vt:lpstr>
      <vt:lpstr>WUR Bottle</vt:lpstr>
      <vt:lpstr>WUR Jar</vt:lpstr>
      <vt:lpstr>WUR Stick + Roll on</vt:lpstr>
      <vt:lpstr>WUR Wetwipes</vt:lpstr>
      <vt:lpstr>WUR Diverse</vt:lpstr>
      <vt:lpstr>WUR PlasticPackagingUnderPreass</vt:lpstr>
      <vt:lpstr>WUR, decorative cosmetics</vt:lpstr>
      <vt:lpstr>Emptying</vt:lpstr>
    </vt:vector>
  </TitlesOfParts>
  <Company>Dansk Standard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Møller Larsen</dc:creator>
  <cp:lastModifiedBy>Trine Pedersen</cp:lastModifiedBy>
  <cp:lastPrinted>2018-04-05T10:48:21Z</cp:lastPrinted>
  <dcterms:created xsi:type="dcterms:W3CDTF">2017-01-19T07:22:44Z</dcterms:created>
  <dcterms:modified xsi:type="dcterms:W3CDTF">2018-04-06T08:54:40Z</dcterms:modified>
</cp:coreProperties>
</file>